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 codeName="ThisWorkbook" defaultThemeVersion="166925"/>
  <xr:revisionPtr revIDLastSave="264" documentId="13_ncr:1_{CC7AF211-3F8F-410B-904A-EDB363D64C97}" xr6:coauthVersionLast="47" xr6:coauthVersionMax="47" xr10:uidLastSave="{6B59339A-F89B-41BF-94BC-3FC2B424FC9A}"/>
  <bookViews>
    <workbookView xWindow="-113" yWindow="-113" windowWidth="24267" windowHeight="13023" xr2:uid="{00000000-000D-0000-FFFF-FFFF00000000}"/>
  </bookViews>
  <sheets>
    <sheet name="EJP" sheetId="47" r:id="rId1"/>
    <sheet name="Hoja1" sheetId="48" r:id="rId2"/>
  </sheets>
  <definedNames>
    <definedName name="_xlnm.Print_Area" localSheetId="0">EJP!$A$1:$F$73</definedName>
    <definedName name="_xlnm.Print_Titles" localSheetId="0">EJP!$1:$5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6" i="47" l="1"/>
  <c r="F8" i="47"/>
  <c r="F49" i="47" l="1"/>
  <c r="F15" i="47"/>
  <c r="C54" i="47" l="1"/>
  <c r="E40" i="47"/>
  <c r="D40" i="47"/>
  <c r="C40" i="47"/>
  <c r="F34" i="47"/>
  <c r="F32" i="47"/>
  <c r="F31" i="47"/>
  <c r="E33" i="47"/>
  <c r="D33" i="47"/>
  <c r="C33" i="47"/>
  <c r="E30" i="47"/>
  <c r="D30" i="47"/>
  <c r="C30" i="47"/>
  <c r="F22" i="47"/>
  <c r="F23" i="47"/>
  <c r="F24" i="47"/>
  <c r="F25" i="47"/>
  <c r="F26" i="47"/>
  <c r="F27" i="47"/>
  <c r="F28" i="47"/>
  <c r="F29" i="47"/>
  <c r="F21" i="47"/>
  <c r="E20" i="47"/>
  <c r="D20" i="47"/>
  <c r="C20" i="47"/>
  <c r="C37" i="47"/>
  <c r="C36" i="47" s="1"/>
  <c r="D37" i="47"/>
  <c r="D36" i="47" s="1"/>
  <c r="E37" i="47"/>
  <c r="E36" i="47" s="1"/>
  <c r="C14" i="47"/>
  <c r="E14" i="47"/>
  <c r="D14" i="47"/>
  <c r="F16" i="47"/>
  <c r="F17" i="47"/>
  <c r="F18" i="47"/>
  <c r="F19" i="47"/>
  <c r="F63" i="47"/>
  <c r="D61" i="47"/>
  <c r="C61" i="47"/>
  <c r="D59" i="47"/>
  <c r="C59" i="47"/>
  <c r="E46" i="47"/>
  <c r="D46" i="47"/>
  <c r="C46" i="47"/>
  <c r="D9" i="47"/>
  <c r="C9" i="47"/>
  <c r="E7" i="47"/>
  <c r="D7" i="47"/>
  <c r="C7" i="47"/>
  <c r="D13" i="47" l="1"/>
  <c r="E13" i="47"/>
  <c r="C13" i="47"/>
  <c r="F30" i="47"/>
  <c r="F33" i="47"/>
  <c r="F14" i="47"/>
  <c r="F20" i="47"/>
  <c r="D48" i="47"/>
  <c r="D54" i="47"/>
  <c r="D53" i="47" s="1"/>
  <c r="F62" i="47"/>
  <c r="C51" i="47"/>
  <c r="F56" i="47"/>
  <c r="F52" i="47"/>
  <c r="F60" i="47"/>
  <c r="F41" i="47"/>
  <c r="F43" i="47"/>
  <c r="F44" i="47"/>
  <c r="F10" i="47"/>
  <c r="D11" i="47"/>
  <c r="D6" i="47" s="1"/>
  <c r="H6" i="47" s="1"/>
  <c r="E11" i="47"/>
  <c r="E51" i="47"/>
  <c r="F37" i="47"/>
  <c r="F42" i="47"/>
  <c r="F45" i="47"/>
  <c r="E48" i="47"/>
  <c r="D51" i="47"/>
  <c r="E59" i="47"/>
  <c r="F59" i="47" s="1"/>
  <c r="C11" i="47"/>
  <c r="C6" i="47" s="1"/>
  <c r="F12" i="47"/>
  <c r="E9" i="47"/>
  <c r="F9" i="47" s="1"/>
  <c r="C48" i="47"/>
  <c r="C53" i="47"/>
  <c r="F38" i="47"/>
  <c r="F55" i="47"/>
  <c r="F46" i="47"/>
  <c r="F7" i="47"/>
  <c r="D58" i="47"/>
  <c r="C58" i="47"/>
  <c r="E54" i="47"/>
  <c r="E61" i="47"/>
  <c r="F61" i="47" s="1"/>
  <c r="F47" i="47"/>
  <c r="F50" i="47"/>
  <c r="C39" i="47" l="1"/>
  <c r="J7" i="47"/>
  <c r="F13" i="47"/>
  <c r="E39" i="47"/>
  <c r="E57" i="47" s="1"/>
  <c r="D39" i="47"/>
  <c r="H7" i="47" s="1"/>
  <c r="H8" i="47" s="1"/>
  <c r="F48" i="47"/>
  <c r="F11" i="47"/>
  <c r="F40" i="47"/>
  <c r="F51" i="47"/>
  <c r="E6" i="47"/>
  <c r="E58" i="47"/>
  <c r="E64" i="47" s="1"/>
  <c r="F36" i="47"/>
  <c r="E53" i="47"/>
  <c r="F53" i="47" s="1"/>
  <c r="F54" i="47"/>
  <c r="E35" i="47" l="1"/>
  <c r="J8" i="47"/>
  <c r="E65" i="47"/>
  <c r="F6" i="47"/>
  <c r="F39" i="47"/>
  <c r="F58" i="47"/>
</calcChain>
</file>

<file path=xl/sharedStrings.xml><?xml version="1.0" encoding="utf-8"?>
<sst xmlns="http://schemas.openxmlformats.org/spreadsheetml/2006/main" count="101" uniqueCount="98">
  <si>
    <t>DESCRIPCIÓN</t>
  </si>
  <si>
    <t>REMUNERACIONES COMPLEMENTARIAS</t>
  </si>
  <si>
    <t>REMUNERACIONES TEMPORALES</t>
  </si>
  <si>
    <t>INDEMNIZACIONES</t>
  </si>
  <si>
    <t>SERVICIOS GENERALES</t>
  </si>
  <si>
    <t>ESTADO DE EJECUCIÓN PRESUPUESTARIA</t>
  </si>
  <si>
    <t>GRUPO</t>
  </si>
  <si>
    <t>ASIGNACIÓN INICIAL</t>
  </si>
  <si>
    <t>CODIFICADO</t>
  </si>
  <si>
    <t>DEVENGADO</t>
  </si>
  <si>
    <t>%</t>
  </si>
  <si>
    <t>INGRESOS CORRIENTES</t>
  </si>
  <si>
    <t>RENTAS DE INVERSIONES Y MULTAS</t>
  </si>
  <si>
    <t>MULTAS</t>
  </si>
  <si>
    <t>OTROS INGRESOS</t>
  </si>
  <si>
    <t>OTROS NO OPERACIONALES</t>
  </si>
  <si>
    <t>(-) GASTOS CORRIENTES</t>
  </si>
  <si>
    <t>SUPERÁVIT / (DÉFICIT) CORRIENTE</t>
  </si>
  <si>
    <t>INGRESOS DE CAPITAL</t>
  </si>
  <si>
    <t>TRANSFERENCIAS Y DONACIONES DE CAPITAL E INVERSIÓN</t>
  </si>
  <si>
    <t>TRANSFERENCIAS DE CAPITAL E INVERSIÓN S. PÚB.</t>
  </si>
  <si>
    <t>(-) GASTOS DE INVERSIÓN</t>
  </si>
  <si>
    <t>REMUNERACIONES BÁSICAS</t>
  </si>
  <si>
    <t>APORTES PATRONALES A LA SEGURIDAD SOCIAL</t>
  </si>
  <si>
    <t>BIENES Y SERVICIOS PARA INVERSIÓN</t>
  </si>
  <si>
    <t>SERVICIOS BÁSICOS</t>
  </si>
  <si>
    <t>TRASLADOS, INSTALACIONES, VIÁTICOS Y SUBSISTENCIAS</t>
  </si>
  <si>
    <t>INSTALACIONES, MANTENIMIENTOS Y REPARACIONES</t>
  </si>
  <si>
    <t>ARRENDAMIENTO DE BIENES</t>
  </si>
  <si>
    <t>CONTRAT. DE ESTUDIOS, INVESTIGACIONES Y SERV. TÉC. ESP.</t>
  </si>
  <si>
    <t>GASTOS EN INFORMÁTICA</t>
  </si>
  <si>
    <t>BIENES DE USO Y CONSUMO DE INVERSIÓN</t>
  </si>
  <si>
    <t>BIENES MUEBLES NO DEPRECIABLES</t>
  </si>
  <si>
    <t>OBRAS PÚBLICAS</t>
  </si>
  <si>
    <t>OBRAS DE INFRAESTRUCTURA</t>
  </si>
  <si>
    <t>OTROS GASTOS DE INVERSIÓN</t>
  </si>
  <si>
    <t>IMPUESTOS, TASAS Y CONTRIBUCIONES</t>
  </si>
  <si>
    <t>SEGUROS, COSTOS FINANCIEROS Y OTROS GASTOS</t>
  </si>
  <si>
    <t>(-) GASTOS DE CAPITAL</t>
  </si>
  <si>
    <t>BIENES DE LARGA DURACIÓN</t>
  </si>
  <si>
    <t>BIENES MUEBLES</t>
  </si>
  <si>
    <t>EXPROPIACIÓN DE BIENES</t>
  </si>
  <si>
    <t>SUPERÁVIT / (DÉFICIT) DE INVERSIÓN Y CAPITAL</t>
  </si>
  <si>
    <t>INGRESOS DE FINANCIAMIENTO</t>
  </si>
  <si>
    <t>SALDOS DISPONIBLES</t>
  </si>
  <si>
    <t>SALDOS EN CAJA Y BANCOS</t>
  </si>
  <si>
    <t>CUENTAS PENDIENTES POR COBRAR</t>
  </si>
  <si>
    <t>(-) APLICACIÓN DE FINANCIAMIENTO</t>
  </si>
  <si>
    <t>SUPERÁVIT / (DÉFICIT) DE FINANCIAMIENTO</t>
  </si>
  <si>
    <t>SUPERÁVIT / (DÉFICIT) DE EJECUCIÓN PRESUPUESTARIA</t>
  </si>
  <si>
    <t>USD</t>
  </si>
  <si>
    <t>TRANSFERENCIAS O DONACIONES PARA INVERSIÓN</t>
  </si>
  <si>
    <t>TRANSFERENCIAS O DONACIONES DE INVERSIÓN AL SECTOR PÚBLICO</t>
  </si>
  <si>
    <t>VENTAS DE BIENES Y SERVICIOS DE INGRESOS OPERATIVOS</t>
  </si>
  <si>
    <t>VENTAS NO INDUSTRIALES</t>
  </si>
  <si>
    <t>51</t>
  </si>
  <si>
    <t>GASTOS EN PERSONAL</t>
  </si>
  <si>
    <t>5101</t>
  </si>
  <si>
    <t>5102</t>
  </si>
  <si>
    <t>5105</t>
  </si>
  <si>
    <t>5106</t>
  </si>
  <si>
    <t>5107</t>
  </si>
  <si>
    <t>53</t>
  </si>
  <si>
    <t>BIENES Y SERVICIOS DE CONSUMO</t>
  </si>
  <si>
    <t>5301</t>
  </si>
  <si>
    <t>5302</t>
  </si>
  <si>
    <t>5303</t>
  </si>
  <si>
    <t>5304</t>
  </si>
  <si>
    <t>INSTALACIÓN, MANTENIMIENTO, REPARACIÓN Y DEMOLICIÓN</t>
  </si>
  <si>
    <t>5305</t>
  </si>
  <si>
    <t>5306</t>
  </si>
  <si>
    <t>CONTRATACIÓN DE ESTUDIOS, INVESTIGACIONES Y SERVICIOS TÉCNICOS ESPECIALIZADOS.</t>
  </si>
  <si>
    <t>5307</t>
  </si>
  <si>
    <t>EGRESOS EN INFORMÁTICA</t>
  </si>
  <si>
    <t>5308</t>
  </si>
  <si>
    <t>BIENES DE USO Y CONSUMO CORRIENTE</t>
  </si>
  <si>
    <t>5314</t>
  </si>
  <si>
    <t>57</t>
  </si>
  <si>
    <t>OTROS GASTOS CORRIENTES</t>
  </si>
  <si>
    <t>5701</t>
  </si>
  <si>
    <t>5702</t>
  </si>
  <si>
    <t>SEGUROS, COSTOS FINANCIEROS Y OTROS EGRESOS</t>
  </si>
  <si>
    <t>58</t>
  </si>
  <si>
    <t>TRANSFERENCIAS Y DONACIONES CORRIENTES</t>
  </si>
  <si>
    <t>5801</t>
  </si>
  <si>
    <t>TRANSFERENCIAS O DONACIONES CORRIENTES AL SECTOR PÚBLICO</t>
  </si>
  <si>
    <t>I</t>
  </si>
  <si>
    <t>G</t>
  </si>
  <si>
    <t>DIF</t>
  </si>
  <si>
    <t>DEL 01 DE ENERO AL 31 DE DICIEMBRE DE 2024</t>
  </si>
  <si>
    <t>% Ejecución presupuestaria de ingresos</t>
  </si>
  <si>
    <t>Ingresos devengados / (Presupuesto Codificado – Saldo en bancos)</t>
  </si>
  <si>
    <t>% Ejecución presupuestaria de egresos</t>
  </si>
  <si>
    <t>Egresos devengados / Presupuesto Codificado</t>
  </si>
  <si>
    <t>% Ejecución de los recursos disponibles:</t>
  </si>
  <si>
    <t>Egresos devengados / Ingresos disponibles</t>
  </si>
  <si>
    <t>INDICADOR (ACUMULADO</t>
  </si>
  <si>
    <t>FÓRMULA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</si>
</sst>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 &quot;$&quot;* #,##0.00_ ;_ &quot;$&quot;* \-#,##0.00_ ;_ &quot;$&quot;* &quot;-&quot;??_ ;_ @_ "/>
    <numFmt numFmtId="43" formatCode="_ * #,##0.00_ ;_ * \-#,##0.00_ ;_ * &quot;-&quot;??_ ;_ @_ "/>
    <numFmt numFmtId="164" formatCode="_(* #,##0.00_);_(* \(#,##0.00\);_(* &quot;-&quot;??_);_(@_)"/>
  </numFmts>
  <fonts count="19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0"/>
      <name val="Calibri Light"/>
      <family val="2"/>
    </font>
    <font>
      <b/>
      <u/>
      <sz val="10"/>
      <name val="Calibri Light"/>
      <family val="2"/>
    </font>
    <font>
      <sz val="10"/>
      <name val="Calibri Light"/>
      <family val="2"/>
    </font>
    <font>
      <sz val="10"/>
      <name val="Arial"/>
      <family val="2"/>
    </font>
    <font>
      <b/>
      <sz val="10"/>
      <color indexed="8"/>
      <name val="Calibri Light"/>
      <family val="2"/>
    </font>
    <font>
      <sz val="10"/>
      <color theme="1"/>
      <name val="Calibri Light"/>
      <family val="2"/>
    </font>
    <font>
      <b/>
      <sz val="10"/>
      <color theme="0"/>
      <name val="Calibri Light"/>
      <family val="2"/>
    </font>
    <font>
      <b/>
      <sz val="10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2060"/>
        <bgColor indexed="64"/>
      </patternFill>
    </fill>
  </fills>
  <borders count="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9">
    <xf numFmtId="0" fontId="0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64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9" fillId="0" borderId="0"/>
    <xf numFmtId="0" fontId="8" fillId="0" borderId="0"/>
    <xf numFmtId="0" fontId="10" fillId="0" borderId="0"/>
    <xf numFmtId="0" fontId="8" fillId="0" borderId="0"/>
    <xf numFmtId="9" fontId="10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46">
    <xf numFmtId="0" fontId="0" fillId="0" borderId="0" xfId="0"/>
    <xf numFmtId="0" fontId="15" fillId="2" borderId="1" xfId="0" applyFont="1" applyFill="1" applyBorder="1" applyAlignment="1" applyProtection="1">
      <alignment horizontal="center" vertical="center" wrapText="1" readingOrder="1"/>
      <protection locked="0"/>
    </xf>
    <xf numFmtId="10" fontId="15" fillId="2" borderId="1" xfId="0" applyNumberFormat="1" applyFont="1" applyFill="1" applyBorder="1" applyAlignment="1" applyProtection="1">
      <alignment horizontal="right" vertical="center" wrapText="1" readingOrder="1"/>
      <protection locked="0"/>
    </xf>
    <xf numFmtId="10" fontId="12" fillId="4" borderId="0" xfId="42" applyNumberFormat="1" applyFont="1" applyFill="1" applyBorder="1" applyAlignment="1">
      <alignment horizontal="right" vertical="center"/>
    </xf>
    <xf numFmtId="10" fontId="11" fillId="3" borderId="0" xfId="42" applyNumberFormat="1" applyFont="1" applyFill="1" applyBorder="1" applyAlignment="1">
      <alignment horizontal="right" vertical="center"/>
    </xf>
    <xf numFmtId="10" fontId="13" fillId="0" borderId="0" xfId="42" applyNumberFormat="1" applyFont="1" applyBorder="1" applyAlignment="1">
      <alignment horizontal="right" vertical="center"/>
    </xf>
    <xf numFmtId="10" fontId="11" fillId="2" borderId="0" xfId="42" applyNumberFormat="1" applyFont="1" applyFill="1" applyBorder="1" applyAlignment="1">
      <alignment horizontal="right" vertical="center"/>
    </xf>
    <xf numFmtId="0" fontId="15" fillId="2" borderId="1" xfId="0" applyFont="1" applyFill="1" applyBorder="1" applyAlignment="1" applyProtection="1">
      <alignment horizontal="right" vertical="center" wrapText="1" readingOrder="1"/>
      <protection locked="0"/>
    </xf>
    <xf numFmtId="39" fontId="12" fillId="4" borderId="0" xfId="41" applyNumberFormat="1" applyFont="1" applyFill="1" applyAlignment="1">
      <alignment horizontal="right" vertical="center"/>
    </xf>
    <xf numFmtId="39" fontId="11" fillId="3" borderId="0" xfId="41" applyNumberFormat="1" applyFont="1" applyFill="1" applyAlignment="1">
      <alignment horizontal="right" vertical="center"/>
    </xf>
    <xf numFmtId="39" fontId="13" fillId="0" borderId="0" xfId="41" applyNumberFormat="1" applyFont="1" applyAlignment="1">
      <alignment horizontal="right" vertical="center"/>
    </xf>
    <xf numFmtId="39" fontId="11" fillId="2" borderId="0" xfId="41" applyNumberFormat="1" applyFont="1" applyFill="1" applyAlignment="1">
      <alignment horizontal="right" vertical="center"/>
    </xf>
    <xf numFmtId="49" fontId="13" fillId="0" borderId="0" xfId="41" applyNumberFormat="1" applyFont="1" applyAlignment="1">
      <alignment vertical="center"/>
    </xf>
    <xf numFmtId="43" fontId="13" fillId="0" borderId="0" xfId="45" applyFont="1" applyAlignment="1">
      <alignment vertical="center"/>
    </xf>
    <xf numFmtId="49" fontId="11" fillId="0" borderId="0" xfId="41" applyNumberFormat="1" applyFont="1" applyAlignment="1">
      <alignment horizontal="left" vertical="center"/>
    </xf>
    <xf numFmtId="49" fontId="12" fillId="0" borderId="0" xfId="41" applyNumberFormat="1" applyFont="1" applyAlignment="1">
      <alignment vertical="center"/>
    </xf>
    <xf numFmtId="49" fontId="11" fillId="0" borderId="0" xfId="41" applyNumberFormat="1" applyFont="1" applyAlignment="1">
      <alignment vertical="center"/>
    </xf>
    <xf numFmtId="43" fontId="16" fillId="0" borderId="0" xfId="46" applyNumberFormat="1" applyFont="1" applyAlignment="1">
      <alignment horizontal="right"/>
    </xf>
    <xf numFmtId="43" fontId="16" fillId="0" borderId="0" xfId="47" applyFont="1" applyBorder="1" applyAlignment="1">
      <alignment horizontal="right"/>
    </xf>
    <xf numFmtId="43" fontId="16" fillId="0" borderId="0" xfId="48" applyFont="1" applyBorder="1" applyAlignment="1">
      <alignment horizontal="right"/>
    </xf>
    <xf numFmtId="10" fontId="13" fillId="0" borderId="0" xfId="42" applyNumberFormat="1" applyFont="1" applyAlignment="1">
      <alignment horizontal="right" vertical="center"/>
    </xf>
    <xf numFmtId="0" fontId="15" fillId="2" borderId="1" xfId="0" applyFont="1" applyFill="1" applyBorder="1" applyAlignment="1" applyProtection="1">
      <alignment horizontal="left" vertical="center" wrapText="1" readingOrder="1"/>
      <protection locked="0"/>
    </xf>
    <xf numFmtId="0" fontId="12" fillId="4" borderId="0" xfId="41" applyFont="1" applyFill="1" applyAlignment="1">
      <alignment horizontal="left" vertical="center"/>
    </xf>
    <xf numFmtId="0" fontId="11" fillId="3" borderId="0" xfId="41" applyFont="1" applyFill="1" applyAlignment="1">
      <alignment horizontal="left" vertical="center"/>
    </xf>
    <xf numFmtId="0" fontId="13" fillId="0" borderId="0" xfId="41" applyFont="1" applyAlignment="1">
      <alignment horizontal="left" vertical="center"/>
    </xf>
    <xf numFmtId="0" fontId="16" fillId="0" borderId="0" xfId="46" applyFont="1" applyAlignment="1">
      <alignment horizontal="left"/>
    </xf>
    <xf numFmtId="0" fontId="13" fillId="2" borderId="0" xfId="41" applyFont="1" applyFill="1" applyAlignment="1">
      <alignment horizontal="left" vertical="center"/>
    </xf>
    <xf numFmtId="39" fontId="17" fillId="5" borderId="0" xfId="41" applyNumberFormat="1" applyFont="1" applyFill="1" applyAlignment="1">
      <alignment horizontal="left" vertical="center"/>
    </xf>
    <xf numFmtId="39" fontId="17" fillId="5" borderId="0" xfId="41" applyNumberFormat="1" applyFont="1" applyFill="1" applyAlignment="1">
      <alignment horizontal="right" vertical="center"/>
    </xf>
    <xf numFmtId="10" fontId="17" fillId="5" borderId="0" xfId="42" applyNumberFormat="1" applyFont="1" applyFill="1" applyBorder="1" applyAlignment="1">
      <alignment horizontal="right" vertical="center"/>
    </xf>
    <xf numFmtId="0" fontId="17" fillId="5" borderId="1" xfId="0" applyFont="1" applyFill="1" applyBorder="1" applyAlignment="1" applyProtection="1">
      <alignment horizontal="center" vertical="center" wrapText="1" readingOrder="1"/>
      <protection locked="0"/>
    </xf>
    <xf numFmtId="10" fontId="17" fillId="5" borderId="1" xfId="0" applyNumberFormat="1" applyFont="1" applyFill="1" applyBorder="1" applyAlignment="1" applyProtection="1">
      <alignment horizontal="center" vertical="center" wrapText="1" readingOrder="1"/>
      <protection locked="0"/>
    </xf>
    <xf numFmtId="49" fontId="11" fillId="2" borderId="0" xfId="41" applyNumberFormat="1" applyFont="1" applyFill="1" applyAlignment="1">
      <alignment vertical="center"/>
    </xf>
    <xf numFmtId="49" fontId="12" fillId="4" borderId="0" xfId="41" applyNumberFormat="1" applyFont="1" applyFill="1" applyAlignment="1">
      <alignment horizontal="left" vertical="center" wrapText="1"/>
    </xf>
    <xf numFmtId="49" fontId="11" fillId="3" borderId="0" xfId="41" applyNumberFormat="1" applyFont="1" applyFill="1" applyAlignment="1">
      <alignment horizontal="left" vertical="center" wrapText="1"/>
    </xf>
    <xf numFmtId="49" fontId="13" fillId="0" borderId="0" xfId="41" applyNumberFormat="1" applyFont="1" applyAlignment="1">
      <alignment horizontal="left" vertical="center" wrapText="1"/>
    </xf>
    <xf numFmtId="0" fontId="16" fillId="0" borderId="0" xfId="46" applyFont="1" applyAlignment="1">
      <alignment horizontal="left" wrapText="1"/>
    </xf>
    <xf numFmtId="49" fontId="11" fillId="2" borderId="0" xfId="41" applyNumberFormat="1" applyFont="1" applyFill="1" applyAlignment="1">
      <alignment horizontal="center" vertical="center" wrapText="1"/>
    </xf>
    <xf numFmtId="39" fontId="17" fillId="5" borderId="0" xfId="41" applyNumberFormat="1" applyFont="1" applyFill="1" applyAlignment="1">
      <alignment horizontal="center" vertical="center" wrapText="1"/>
    </xf>
    <xf numFmtId="0" fontId="0" fillId="0" borderId="2" xfId="0" applyBorder="1"/>
    <xf numFmtId="17" fontId="18" fillId="5" borderId="2" xfId="0" applyNumberFormat="1" applyFont="1" applyFill="1" applyBorder="1" applyAlignment="1">
      <alignment horizontal="center"/>
    </xf>
    <xf numFmtId="0" fontId="18" fillId="5" borderId="2" xfId="0" applyFont="1" applyFill="1" applyBorder="1" applyAlignment="1">
      <alignment horizontal="center" wrapText="1"/>
    </xf>
    <xf numFmtId="0" fontId="0" fillId="0" borderId="2" xfId="0" applyBorder="1" applyAlignment="1">
      <alignment wrapText="1"/>
    </xf>
    <xf numFmtId="0" fontId="0" fillId="0" borderId="0" xfId="0" applyAlignment="1">
      <alignment wrapText="1"/>
    </xf>
    <xf numFmtId="43" fontId="11" fillId="0" borderId="0" xfId="45" applyFont="1" applyAlignment="1">
      <alignment vertical="center"/>
    </xf>
    <xf numFmtId="0" fontId="11" fillId="0" borderId="0" xfId="41" applyFont="1" applyAlignment="1">
      <alignment horizontal="center" vertical="center"/>
    </xf>
  </cellXfs>
  <cellStyles count="49">
    <cellStyle name="Millares" xfId="45" builtinId="3"/>
    <cellStyle name="Millares 10" xfId="1" xr:uid="{00000000-0005-0000-0000-000001000000}"/>
    <cellStyle name="Millares 11" xfId="2" xr:uid="{00000000-0005-0000-0000-000002000000}"/>
    <cellStyle name="Millares 12" xfId="3" xr:uid="{00000000-0005-0000-0000-000003000000}"/>
    <cellStyle name="Millares 13" xfId="4" xr:uid="{00000000-0005-0000-0000-000004000000}"/>
    <cellStyle name="Millares 14" xfId="5" xr:uid="{00000000-0005-0000-0000-000005000000}"/>
    <cellStyle name="Millares 15" xfId="6" xr:uid="{00000000-0005-0000-0000-000006000000}"/>
    <cellStyle name="Millares 16" xfId="28" xr:uid="{E13AD53D-E871-4838-9C17-922DADCE339D}"/>
    <cellStyle name="Millares 17" xfId="30" xr:uid="{A81CBD23-7A45-4DC1-9186-A28FC1494133}"/>
    <cellStyle name="Millares 18" xfId="34" xr:uid="{3D576700-44F9-4D1B-834D-EBD800130832}"/>
    <cellStyle name="Millares 19" xfId="36" xr:uid="{6FEED636-F7F9-4340-AAE0-F488F0870FE4}"/>
    <cellStyle name="Millares 2" xfId="7" xr:uid="{00000000-0005-0000-0000-000007000000}"/>
    <cellStyle name="Millares 2 2" xfId="8" xr:uid="{00000000-0005-0000-0000-000008000000}"/>
    <cellStyle name="Millares 2 3" xfId="48" xr:uid="{0662BDA5-B1AC-44E1-A732-121243133734}"/>
    <cellStyle name="Millares 20" xfId="40" xr:uid="{1274F3A4-565B-4988-AC0E-A717990AA4C9}"/>
    <cellStyle name="Millares 21" xfId="44" xr:uid="{5DD994E0-436C-47A1-8DD5-842FA39379BB}"/>
    <cellStyle name="Millares 22" xfId="47" xr:uid="{8E0370C6-D030-4B61-B7F9-20FC93BA6FCC}"/>
    <cellStyle name="Millares 3" xfId="9" xr:uid="{00000000-0005-0000-0000-000009000000}"/>
    <cellStyle name="Millares 3 2" xfId="10" xr:uid="{00000000-0005-0000-0000-00000A000000}"/>
    <cellStyle name="Millares 4" xfId="11" xr:uid="{00000000-0005-0000-0000-00000B000000}"/>
    <cellStyle name="Millares 4 2" xfId="12" xr:uid="{00000000-0005-0000-0000-00000C000000}"/>
    <cellStyle name="Millares 5" xfId="13" xr:uid="{00000000-0005-0000-0000-00000D000000}"/>
    <cellStyle name="Millares 5 2" xfId="14" xr:uid="{00000000-0005-0000-0000-00000E000000}"/>
    <cellStyle name="Millares 6" xfId="15" xr:uid="{00000000-0005-0000-0000-00000F000000}"/>
    <cellStyle name="Millares 6 2" xfId="16" xr:uid="{00000000-0005-0000-0000-000010000000}"/>
    <cellStyle name="Millares 7" xfId="17" xr:uid="{00000000-0005-0000-0000-000011000000}"/>
    <cellStyle name="Millares 7 2" xfId="18" xr:uid="{00000000-0005-0000-0000-000012000000}"/>
    <cellStyle name="Millares 8" xfId="19" xr:uid="{00000000-0005-0000-0000-000013000000}"/>
    <cellStyle name="Millares 9" xfId="20" xr:uid="{00000000-0005-0000-0000-000014000000}"/>
    <cellStyle name="Moneda 2" xfId="33" xr:uid="{6D0B6B3B-F9ED-4A5D-962E-13C930908374}"/>
    <cellStyle name="Moneda 3" xfId="39" xr:uid="{2FEB7FC8-FA78-4E94-8AF1-FE7CED4F0B40}"/>
    <cellStyle name="Moneda 4" xfId="43" xr:uid="{1ACCBE67-A4AD-4DDF-A492-5778F21CA8C6}"/>
    <cellStyle name="Normal" xfId="0" builtinId="0"/>
    <cellStyle name="Normal 10" xfId="41" xr:uid="{5B254771-5478-463E-ABC5-F995DC13A6B9}"/>
    <cellStyle name="Normal 11" xfId="46" xr:uid="{DAF4312E-A7A0-49BB-B76D-ED872E6FF21E}"/>
    <cellStyle name="Normal 2" xfId="21" xr:uid="{00000000-0005-0000-0000-000016000000}"/>
    <cellStyle name="Normal 2 2" xfId="22" xr:uid="{00000000-0005-0000-0000-000017000000}"/>
    <cellStyle name="Normal 3" xfId="23" xr:uid="{00000000-0005-0000-0000-000018000000}"/>
    <cellStyle name="Normal 4" xfId="24" xr:uid="{00000000-0005-0000-0000-000019000000}"/>
    <cellStyle name="Normal 5" xfId="27" xr:uid="{A606EFA0-FB80-4E04-81B5-70C3720990BF}"/>
    <cellStyle name="Normal 6" xfId="29" xr:uid="{C19CF246-500E-46D9-A1A8-8E62247250E0}"/>
    <cellStyle name="Normal 7" xfId="31" xr:uid="{21E51FDD-5EBB-4B79-98CC-7368CB7AB6C1}"/>
    <cellStyle name="Normal 8" xfId="35" xr:uid="{FF383C35-47A2-4051-9187-F3C75E0FF585}"/>
    <cellStyle name="Normal 9" xfId="37" xr:uid="{3A67F6EA-00F7-490E-B94C-E303D7F39CB8}"/>
    <cellStyle name="Porcentaje 2" xfId="25" xr:uid="{00000000-0005-0000-0000-00001A000000}"/>
    <cellStyle name="Porcentaje 3" xfId="26" xr:uid="{00000000-0005-0000-0000-00001B000000}"/>
    <cellStyle name="Porcentaje 4" xfId="32" xr:uid="{E7D0EB4A-F46E-49D1-B270-80814A10E134}"/>
    <cellStyle name="Porcentaje 5" xfId="38" xr:uid="{BA9B0EEF-E988-4DF3-B879-1B86F017EB59}"/>
    <cellStyle name="Porcentaje 6" xfId="42" xr:uid="{90FF1A0E-8B11-4BCD-AADC-00E03EAED81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C0C0C0"/>
      <rgbColor rgb="00D3D3D3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72391</xdr:colOff>
      <xdr:row>65</xdr:row>
      <xdr:rowOff>0</xdr:rowOff>
    </xdr:from>
    <xdr:to>
      <xdr:col>6</xdr:col>
      <xdr:colOff>295275</xdr:colOff>
      <xdr:row>73</xdr:row>
      <xdr:rowOff>40006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C2475B40-CA62-420C-811C-34333F90FA7A}"/>
            </a:ext>
          </a:extLst>
        </xdr:cNvPr>
        <xdr:cNvGrpSpPr/>
      </xdr:nvGrpSpPr>
      <xdr:grpSpPr>
        <a:xfrm>
          <a:off x="72391" y="12308619"/>
          <a:ext cx="8110578" cy="1375825"/>
          <a:chOff x="809625" y="10477500"/>
          <a:chExt cx="7135183" cy="1352551"/>
        </a:xfrm>
      </xdr:grpSpPr>
      <xdr:grpSp>
        <xdr:nvGrpSpPr>
          <xdr:cNvPr id="3" name="Grupo 2">
            <a:extLst>
              <a:ext uri="{FF2B5EF4-FFF2-40B4-BE49-F238E27FC236}">
                <a16:creationId xmlns:a16="http://schemas.microsoft.com/office/drawing/2014/main" id="{C4A57FBA-182B-762C-46EF-3BC7B56E50FC}"/>
              </a:ext>
            </a:extLst>
          </xdr:cNvPr>
          <xdr:cNvGrpSpPr/>
        </xdr:nvGrpSpPr>
        <xdr:grpSpPr>
          <a:xfrm>
            <a:off x="809625" y="10477500"/>
            <a:ext cx="4419599" cy="1352551"/>
            <a:chOff x="2324100" y="6162674"/>
            <a:chExt cx="4965434" cy="1419225"/>
          </a:xfrm>
        </xdr:grpSpPr>
        <xdr:grpSp>
          <xdr:nvGrpSpPr>
            <xdr:cNvPr id="6" name="Grupo 5">
              <a:extLst>
                <a:ext uri="{FF2B5EF4-FFF2-40B4-BE49-F238E27FC236}">
                  <a16:creationId xmlns:a16="http://schemas.microsoft.com/office/drawing/2014/main" id="{D17790C0-FACC-7CBE-2AAC-D7B145855B2C}"/>
                </a:ext>
              </a:extLst>
            </xdr:cNvPr>
            <xdr:cNvGrpSpPr/>
          </xdr:nvGrpSpPr>
          <xdr:grpSpPr>
            <a:xfrm>
              <a:off x="2324100" y="6162674"/>
              <a:ext cx="2193780" cy="1419225"/>
              <a:chOff x="2324100" y="6162674"/>
              <a:chExt cx="2193780" cy="1419225"/>
            </a:xfrm>
          </xdr:grpSpPr>
          <xdr:sp macro="" textlink="">
            <xdr:nvSpPr>
              <xdr:cNvPr id="10" name="CuadroTexto 9">
                <a:extLst>
                  <a:ext uri="{FF2B5EF4-FFF2-40B4-BE49-F238E27FC236}">
                    <a16:creationId xmlns:a16="http://schemas.microsoft.com/office/drawing/2014/main" id="{C120F1C3-F7D3-0253-2D2D-43DADB547381}"/>
                  </a:ext>
                </a:extLst>
              </xdr:cNvPr>
              <xdr:cNvSpPr txBox="1"/>
            </xdr:nvSpPr>
            <xdr:spPr>
              <a:xfrm>
                <a:off x="2324100" y="6162674"/>
                <a:ext cx="2193780" cy="1419225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b"/>
              <a:lstStyle/>
              <a:p>
                <a:pPr algn="ctr"/>
                <a:r>
                  <a:rPr lang="es-EC" sz="1100" b="0" i="0" u="none" strike="noStrike">
                    <a:solidFill>
                      <a:schemeClr val="dk1"/>
                    </a:solidFill>
                    <a:effectLst/>
                    <a:latin typeface="+mj-lt"/>
                    <a:ea typeface="+mn-ea"/>
                    <a:cs typeface="Arial" panose="020B0604020202020204" pitchFamily="34" charset="0"/>
                  </a:rPr>
                  <a:t>Profesional</a:t>
                </a:r>
                <a:r>
                  <a:rPr lang="es-EC" sz="1100" b="0" i="0" u="none" strike="noStrike" baseline="0">
                    <a:solidFill>
                      <a:schemeClr val="dk1"/>
                    </a:solidFill>
                    <a:effectLst/>
                    <a:latin typeface="+mj-lt"/>
                    <a:ea typeface="+mn-ea"/>
                    <a:cs typeface="Arial" panose="020B0604020202020204" pitchFamily="34" charset="0"/>
                  </a:rPr>
                  <a:t> 3 de </a:t>
                </a:r>
                <a:r>
                  <a:rPr lang="es-EC" sz="1100" b="0" i="0" u="none" strike="noStrike">
                    <a:solidFill>
                      <a:schemeClr val="dk1"/>
                    </a:solidFill>
                    <a:effectLst/>
                    <a:latin typeface="+mj-lt"/>
                    <a:ea typeface="+mn-ea"/>
                    <a:cs typeface="Arial" panose="020B0604020202020204" pitchFamily="34" charset="0"/>
                  </a:rPr>
                  <a:t>Presupuesto</a:t>
                </a:r>
                <a:endParaRPr lang="es-EC" sz="1100">
                  <a:latin typeface="+mj-lt"/>
                  <a:cs typeface="Arial" panose="020B0604020202020204" pitchFamily="34" charset="0"/>
                </a:endParaRPr>
              </a:p>
            </xdr:txBody>
          </xdr:sp>
          <xdr:cxnSp macro="">
            <xdr:nvCxnSpPr>
              <xdr:cNvPr id="11" name="Conector recto 10">
                <a:extLst>
                  <a:ext uri="{FF2B5EF4-FFF2-40B4-BE49-F238E27FC236}">
                    <a16:creationId xmlns:a16="http://schemas.microsoft.com/office/drawing/2014/main" id="{BECF3EA5-0227-D4DC-C21D-63D8912D6599}"/>
                  </a:ext>
                </a:extLst>
              </xdr:cNvPr>
              <xdr:cNvCxnSpPr/>
            </xdr:nvCxnSpPr>
            <xdr:spPr>
              <a:xfrm>
                <a:off x="2324100" y="7189705"/>
                <a:ext cx="2193780" cy="0"/>
              </a:xfrm>
              <a:prstGeom prst="line">
                <a:avLst/>
              </a:prstGeom>
            </xdr:spPr>
            <xdr:style>
              <a:lnRef idx="1">
                <a:schemeClr val="dk1"/>
              </a:lnRef>
              <a:fillRef idx="0">
                <a:schemeClr val="dk1"/>
              </a:fillRef>
              <a:effectRef idx="0">
                <a:schemeClr val="dk1"/>
              </a:effectRef>
              <a:fontRef idx="minor">
                <a:schemeClr val="tx1"/>
              </a:fontRef>
            </xdr:style>
          </xdr:cxnSp>
        </xdr:grpSp>
        <xdr:grpSp>
          <xdr:nvGrpSpPr>
            <xdr:cNvPr id="7" name="Grupo 6">
              <a:extLst>
                <a:ext uri="{FF2B5EF4-FFF2-40B4-BE49-F238E27FC236}">
                  <a16:creationId xmlns:a16="http://schemas.microsoft.com/office/drawing/2014/main" id="{E885D088-3170-42B7-FB05-D3C304735326}"/>
                </a:ext>
              </a:extLst>
            </xdr:cNvPr>
            <xdr:cNvGrpSpPr/>
          </xdr:nvGrpSpPr>
          <xdr:grpSpPr>
            <a:xfrm>
              <a:off x="5063414" y="6162674"/>
              <a:ext cx="2226120" cy="1419225"/>
              <a:chOff x="-222961" y="6162674"/>
              <a:chExt cx="2226120" cy="1419225"/>
            </a:xfrm>
          </xdr:grpSpPr>
          <xdr:sp macro="" textlink="">
            <xdr:nvSpPr>
              <xdr:cNvPr id="8" name="CuadroTexto 7">
                <a:extLst>
                  <a:ext uri="{FF2B5EF4-FFF2-40B4-BE49-F238E27FC236}">
                    <a16:creationId xmlns:a16="http://schemas.microsoft.com/office/drawing/2014/main" id="{9625EE3C-FCEE-4ECB-91B0-1B3408800A01}"/>
                  </a:ext>
                </a:extLst>
              </xdr:cNvPr>
              <xdr:cNvSpPr txBox="1"/>
            </xdr:nvSpPr>
            <xdr:spPr>
              <a:xfrm>
                <a:off x="-222961" y="6162674"/>
                <a:ext cx="2226120" cy="1419225"/>
              </a:xfrm>
              <a:prstGeom prst="rect">
                <a:avLst/>
              </a:prstGeom>
              <a:noFill/>
              <a:ln w="9525" cmpd="sng">
                <a:noFill/>
              </a:ln>
            </xdr:spPr>
            <xdr:style>
              <a:lnRef idx="0">
                <a:scrgbClr r="0" g="0" b="0"/>
              </a:lnRef>
              <a:fillRef idx="0">
                <a:scrgbClr r="0" g="0" b="0"/>
              </a:fillRef>
              <a:effectRef idx="0">
                <a:scrgbClr r="0" g="0" b="0"/>
              </a:effectRef>
              <a:fontRef idx="minor">
                <a:schemeClr val="dk1"/>
              </a:fontRef>
            </xdr:style>
            <xdr:txBody>
              <a:bodyPr vertOverflow="clip" horzOverflow="clip" wrap="square" rtlCol="0" anchor="b"/>
              <a:lstStyle/>
              <a:p>
                <a:pPr algn="ctr"/>
                <a:r>
                  <a:rPr lang="es-EC" sz="1100" b="0" i="0">
                    <a:solidFill>
                      <a:schemeClr val="dk1"/>
                    </a:solidFill>
                    <a:effectLst/>
                    <a:latin typeface="+mj-lt"/>
                    <a:ea typeface="+mn-ea"/>
                    <a:cs typeface="Arial" panose="020B0604020202020204" pitchFamily="34" charset="0"/>
                  </a:rPr>
                  <a:t>Directora</a:t>
                </a:r>
                <a:r>
                  <a:rPr lang="es-EC" sz="1100" b="0" i="0" baseline="0">
                    <a:solidFill>
                      <a:schemeClr val="dk1"/>
                    </a:solidFill>
                    <a:effectLst/>
                    <a:latin typeface="+mj-lt"/>
                    <a:ea typeface="+mn-ea"/>
                    <a:cs typeface="Arial" panose="020B0604020202020204" pitchFamily="34" charset="0"/>
                  </a:rPr>
                  <a:t> Financiera </a:t>
                </a:r>
                <a:endParaRPr lang="es-EC" sz="1100">
                  <a:effectLst/>
                  <a:latin typeface="+mj-lt"/>
                  <a:cs typeface="Arial" panose="020B0604020202020204" pitchFamily="34" charset="0"/>
                </a:endParaRPr>
              </a:p>
            </xdr:txBody>
          </xdr:sp>
          <xdr:cxnSp macro="">
            <xdr:nvCxnSpPr>
              <xdr:cNvPr id="9" name="Conector recto 8">
                <a:extLst>
                  <a:ext uri="{FF2B5EF4-FFF2-40B4-BE49-F238E27FC236}">
                    <a16:creationId xmlns:a16="http://schemas.microsoft.com/office/drawing/2014/main" id="{B631B3F7-B600-9259-1E60-079DB125B940}"/>
                  </a:ext>
                </a:extLst>
              </xdr:cNvPr>
              <xdr:cNvCxnSpPr/>
            </xdr:nvCxnSpPr>
            <xdr:spPr>
              <a:xfrm>
                <a:off x="-222960" y="7189705"/>
                <a:ext cx="2193780" cy="0"/>
              </a:xfrm>
              <a:prstGeom prst="line">
                <a:avLst/>
              </a:prstGeom>
            </xdr:spPr>
            <xdr:style>
              <a:lnRef idx="1">
                <a:schemeClr val="dk1"/>
              </a:lnRef>
              <a:fillRef idx="0">
                <a:schemeClr val="dk1"/>
              </a:fillRef>
              <a:effectRef idx="0">
                <a:schemeClr val="dk1"/>
              </a:effectRef>
              <a:fontRef idx="minor">
                <a:schemeClr val="tx1"/>
              </a:fontRef>
            </xdr:style>
          </xdr:cxnSp>
        </xdr:grpSp>
      </xdr:grpSp>
      <xdr:sp macro="" textlink="">
        <xdr:nvSpPr>
          <xdr:cNvPr id="4" name="CuadroTexto 3">
            <a:extLst>
              <a:ext uri="{FF2B5EF4-FFF2-40B4-BE49-F238E27FC236}">
                <a16:creationId xmlns:a16="http://schemas.microsoft.com/office/drawing/2014/main" id="{6797650E-601B-71FE-77AA-112AD6575413}"/>
              </a:ext>
            </a:extLst>
          </xdr:cNvPr>
          <xdr:cNvSpPr txBox="1"/>
        </xdr:nvSpPr>
        <xdr:spPr>
          <a:xfrm>
            <a:off x="5296917" y="10642242"/>
            <a:ext cx="2647891" cy="118615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b"/>
          <a:lstStyle/>
          <a:p>
            <a:pPr algn="ctr"/>
            <a:r>
              <a:rPr lang="es-EC" sz="1100" b="0" i="0">
                <a:solidFill>
                  <a:schemeClr val="dk1"/>
                </a:solidFill>
                <a:effectLst/>
                <a:latin typeface="+mj-lt"/>
                <a:ea typeface="+mn-ea"/>
                <a:cs typeface="Arial" panose="020B0604020202020204" pitchFamily="34" charset="0"/>
              </a:rPr>
              <a:t>Gerente Administrativa Financiera</a:t>
            </a:r>
          </a:p>
        </xdr:txBody>
      </xdr:sp>
      <xdr:cxnSp macro="">
        <xdr:nvCxnSpPr>
          <xdr:cNvPr id="5" name="Conector recto 4">
            <a:extLst>
              <a:ext uri="{FF2B5EF4-FFF2-40B4-BE49-F238E27FC236}">
                <a16:creationId xmlns:a16="http://schemas.microsoft.com/office/drawing/2014/main" id="{8BC426DB-DCF3-3CE0-D463-53741C6EC492}"/>
              </a:ext>
            </a:extLst>
          </xdr:cNvPr>
          <xdr:cNvCxnSpPr/>
        </xdr:nvCxnSpPr>
        <xdr:spPr>
          <a:xfrm>
            <a:off x="5667375" y="11456282"/>
            <a:ext cx="1952625" cy="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E25766-C26B-4101-85E9-F076DF375A86}">
  <sheetPr>
    <pageSetUpPr fitToPage="1"/>
  </sheetPr>
  <dimension ref="A1:J65"/>
  <sheetViews>
    <sheetView tabSelected="1" workbookViewId="0">
      <selection activeCell="J7" sqref="J7"/>
    </sheetView>
  </sheetViews>
  <sheetFormatPr baseColWidth="10" defaultColWidth="11.44140625" defaultRowHeight="13.15" x14ac:dyDescent="0.2"/>
  <cols>
    <col min="1" max="1" width="7.5546875" style="24" customWidth="1"/>
    <col min="2" max="2" width="44.44140625" style="35" customWidth="1"/>
    <col min="3" max="4" width="15" style="10" bestFit="1" customWidth="1"/>
    <col min="5" max="5" width="18" style="10" bestFit="1" customWidth="1"/>
    <col min="6" max="6" width="10.21875" style="20" customWidth="1"/>
    <col min="7" max="7" width="11.44140625" style="12"/>
    <col min="8" max="8" width="26.77734375" style="13" customWidth="1"/>
    <col min="9" max="9" width="5.77734375" style="14" customWidth="1"/>
    <col min="10" max="10" width="13.5546875" style="13" bestFit="1" customWidth="1"/>
    <col min="11" max="16384" width="11.44140625" style="12"/>
  </cols>
  <sheetData>
    <row r="1" spans="1:10" x14ac:dyDescent="0.2">
      <c r="A1" s="45" t="s">
        <v>5</v>
      </c>
      <c r="B1" s="45"/>
      <c r="C1" s="45"/>
      <c r="D1" s="45"/>
      <c r="E1" s="45"/>
      <c r="F1" s="45"/>
    </row>
    <row r="2" spans="1:10" ht="9.6999999999999993" customHeight="1" x14ac:dyDescent="0.2">
      <c r="A2" s="45"/>
      <c r="B2" s="45"/>
      <c r="C2" s="45"/>
      <c r="D2" s="45"/>
      <c r="E2" s="45"/>
      <c r="F2" s="45"/>
    </row>
    <row r="3" spans="1:10" x14ac:dyDescent="0.2">
      <c r="A3" s="45" t="s">
        <v>89</v>
      </c>
      <c r="B3" s="45"/>
      <c r="C3" s="45"/>
      <c r="D3" s="45"/>
      <c r="E3" s="45"/>
      <c r="F3" s="45"/>
    </row>
    <row r="5" spans="1:10" ht="26.3" x14ac:dyDescent="0.2">
      <c r="A5" s="30" t="s">
        <v>6</v>
      </c>
      <c r="B5" s="30" t="s">
        <v>0</v>
      </c>
      <c r="C5" s="30" t="s">
        <v>7</v>
      </c>
      <c r="D5" s="30" t="s">
        <v>8</v>
      </c>
      <c r="E5" s="30" t="s">
        <v>9</v>
      </c>
      <c r="F5" s="31" t="s">
        <v>10</v>
      </c>
    </row>
    <row r="6" spans="1:10" s="15" customFormat="1" x14ac:dyDescent="0.2">
      <c r="A6" s="22">
        <v>1</v>
      </c>
      <c r="B6" s="33" t="s">
        <v>11</v>
      </c>
      <c r="C6" s="8">
        <f>C11+C9+C7</f>
        <v>17815440.960000001</v>
      </c>
      <c r="D6" s="8">
        <f t="shared" ref="D6:E6" si="0">D11+D9+D7</f>
        <v>18128540.640000001</v>
      </c>
      <c r="E6" s="8">
        <f t="shared" si="0"/>
        <v>23232957.02</v>
      </c>
      <c r="F6" s="3">
        <f>IFERROR(E6/D6,0)</f>
        <v>1.2815679696101561</v>
      </c>
      <c r="H6" s="13">
        <f>+D6+D36+D58</f>
        <v>55582709.409999996</v>
      </c>
      <c r="I6" s="14" t="s">
        <v>86</v>
      </c>
      <c r="J6" s="13">
        <f>+E6+E36+E58</f>
        <v>47614808.939999998</v>
      </c>
    </row>
    <row r="7" spans="1:10" s="16" customFormat="1" ht="26.3" x14ac:dyDescent="0.2">
      <c r="A7" s="23">
        <v>14</v>
      </c>
      <c r="B7" s="34" t="s">
        <v>53</v>
      </c>
      <c r="C7" s="9">
        <f>SUM(C8)</f>
        <v>17025240.960000001</v>
      </c>
      <c r="D7" s="9">
        <f t="shared" ref="D7:E9" si="1">SUM(D8)</f>
        <v>17265142.449999999</v>
      </c>
      <c r="E7" s="9">
        <f t="shared" si="1"/>
        <v>23135629.379999999</v>
      </c>
      <c r="F7" s="4">
        <f t="shared" ref="F7" si="2">IFERROR(E7/D7,0)</f>
        <v>1.3400196058040632</v>
      </c>
      <c r="H7" s="13">
        <f>+D13+D39+D53</f>
        <v>55582709.409999996</v>
      </c>
      <c r="I7" s="14" t="s">
        <v>87</v>
      </c>
      <c r="J7" s="44">
        <f>+E13+E39+E53</f>
        <v>39879068.340000004</v>
      </c>
    </row>
    <row r="8" spans="1:10" x14ac:dyDescent="0.2">
      <c r="A8" s="24">
        <v>1403</v>
      </c>
      <c r="B8" s="35" t="s">
        <v>54</v>
      </c>
      <c r="C8" s="10">
        <v>17025240.960000001</v>
      </c>
      <c r="D8" s="10">
        <v>17265142.449999999</v>
      </c>
      <c r="E8" s="10">
        <v>23135629.379999999</v>
      </c>
      <c r="F8" s="5">
        <f>IFERROR(E8/D8,0)</f>
        <v>1.3400196058040632</v>
      </c>
      <c r="H8" s="13">
        <f>+H6-H7</f>
        <v>0</v>
      </c>
      <c r="I8" s="14" t="s">
        <v>88</v>
      </c>
      <c r="J8" s="13">
        <f>+J6-J7</f>
        <v>7735740.599999994</v>
      </c>
    </row>
    <row r="9" spans="1:10" s="16" customFormat="1" x14ac:dyDescent="0.2">
      <c r="A9" s="23">
        <v>17</v>
      </c>
      <c r="B9" s="34" t="s">
        <v>12</v>
      </c>
      <c r="C9" s="9">
        <f>SUM(C10)</f>
        <v>200</v>
      </c>
      <c r="D9" s="9">
        <f t="shared" si="1"/>
        <v>73398.19</v>
      </c>
      <c r="E9" s="9">
        <f t="shared" si="1"/>
        <v>86134.59</v>
      </c>
      <c r="F9" s="4">
        <f t="shared" ref="F9" si="3">IFERROR(E9/D9,0)</f>
        <v>1.1735247149827537</v>
      </c>
      <c r="H9" s="13"/>
      <c r="I9" s="14"/>
      <c r="J9" s="44"/>
    </row>
    <row r="10" spans="1:10" x14ac:dyDescent="0.2">
      <c r="A10" s="24">
        <v>1704</v>
      </c>
      <c r="B10" s="35" t="s">
        <v>13</v>
      </c>
      <c r="C10" s="10">
        <v>200</v>
      </c>
      <c r="D10" s="10">
        <v>73398.19</v>
      </c>
      <c r="E10" s="10">
        <v>86134.59</v>
      </c>
      <c r="F10" s="5">
        <f>IFERROR(E10/D10,0)</f>
        <v>1.1735247149827537</v>
      </c>
    </row>
    <row r="11" spans="1:10" s="16" customFormat="1" x14ac:dyDescent="0.2">
      <c r="A11" s="23">
        <v>19</v>
      </c>
      <c r="B11" s="34" t="s">
        <v>14</v>
      </c>
      <c r="C11" s="9">
        <f>SUM(C12:C12)</f>
        <v>790000</v>
      </c>
      <c r="D11" s="9">
        <f>SUM(D12:D12)</f>
        <v>790000</v>
      </c>
      <c r="E11" s="9">
        <f>SUM(E12:E12)</f>
        <v>11193.05</v>
      </c>
      <c r="F11" s="4">
        <f t="shared" ref="F11:F13" si="4">IFERROR(E11/D11,0)</f>
        <v>1.4168417721518986E-2</v>
      </c>
      <c r="H11" s="13"/>
      <c r="I11" s="14"/>
      <c r="J11" s="44"/>
    </row>
    <row r="12" spans="1:10" x14ac:dyDescent="0.2">
      <c r="A12" s="24">
        <v>1904</v>
      </c>
      <c r="B12" s="35" t="s">
        <v>15</v>
      </c>
      <c r="C12" s="10">
        <v>790000</v>
      </c>
      <c r="D12" s="10">
        <v>790000</v>
      </c>
      <c r="E12" s="10">
        <v>11193.05</v>
      </c>
      <c r="F12" s="5">
        <f t="shared" si="4"/>
        <v>1.4168417721518986E-2</v>
      </c>
    </row>
    <row r="13" spans="1:10" s="15" customFormat="1" x14ac:dyDescent="0.2">
      <c r="A13" s="22">
        <v>5</v>
      </c>
      <c r="B13" s="33" t="s">
        <v>16</v>
      </c>
      <c r="C13" s="8">
        <f>+C14+C20+C30+C33</f>
        <v>17645393.650000002</v>
      </c>
      <c r="D13" s="8">
        <f t="shared" ref="D13:E13" si="5">+D14+D20+D30+D33</f>
        <v>11808497.979999999</v>
      </c>
      <c r="E13" s="8">
        <f t="shared" si="5"/>
        <v>8781982.6099999994</v>
      </c>
      <c r="F13" s="3">
        <f t="shared" si="4"/>
        <v>0.74370022545407599</v>
      </c>
      <c r="H13" s="13"/>
      <c r="I13" s="14"/>
      <c r="J13" s="44"/>
    </row>
    <row r="14" spans="1:10" s="16" customFormat="1" x14ac:dyDescent="0.2">
      <c r="A14" s="23" t="s">
        <v>55</v>
      </c>
      <c r="B14" s="34" t="s">
        <v>56</v>
      </c>
      <c r="C14" s="9">
        <f>SUM(C15:C19)</f>
        <v>4578656.8100000005</v>
      </c>
      <c r="D14" s="9">
        <f>SUM(D15:D19)</f>
        <v>4578656.8100000005</v>
      </c>
      <c r="E14" s="9">
        <f>SUM(E15:E19)</f>
        <v>4342279.71</v>
      </c>
      <c r="F14" s="4">
        <f>IFERROR(E14/D14,0)</f>
        <v>0.94837413900868439</v>
      </c>
      <c r="H14" s="13"/>
      <c r="I14" s="14"/>
      <c r="J14" s="44"/>
    </row>
    <row r="15" spans="1:10" x14ac:dyDescent="0.25">
      <c r="A15" s="25" t="s">
        <v>57</v>
      </c>
      <c r="B15" s="36" t="s">
        <v>22</v>
      </c>
      <c r="C15" s="17">
        <v>1879236</v>
      </c>
      <c r="D15" s="17">
        <v>1736136</v>
      </c>
      <c r="E15" s="17">
        <v>1688145.99</v>
      </c>
      <c r="F15" s="5">
        <f>IFERROR(E15/D15,0)</f>
        <v>0.97235815051355423</v>
      </c>
    </row>
    <row r="16" spans="1:10" x14ac:dyDescent="0.25">
      <c r="A16" s="25" t="s">
        <v>58</v>
      </c>
      <c r="B16" s="36" t="s">
        <v>1</v>
      </c>
      <c r="C16" s="17">
        <v>369279</v>
      </c>
      <c r="D16" s="17">
        <v>369279</v>
      </c>
      <c r="E16" s="17">
        <v>330099.49</v>
      </c>
      <c r="F16" s="5">
        <f t="shared" ref="F16:F34" si="6">IFERROR(E16/D16,0)</f>
        <v>0.8939026860449687</v>
      </c>
    </row>
    <row r="17" spans="1:10" x14ac:dyDescent="0.25">
      <c r="A17" s="25" t="s">
        <v>59</v>
      </c>
      <c r="B17" s="36" t="s">
        <v>2</v>
      </c>
      <c r="C17" s="17">
        <v>1514312</v>
      </c>
      <c r="D17" s="17">
        <v>1663312</v>
      </c>
      <c r="E17" s="17">
        <v>1610681.82</v>
      </c>
      <c r="F17" s="5">
        <f t="shared" si="6"/>
        <v>0.96835820339178702</v>
      </c>
    </row>
    <row r="18" spans="1:10" x14ac:dyDescent="0.25">
      <c r="A18" s="25" t="s">
        <v>60</v>
      </c>
      <c r="B18" s="36" t="s">
        <v>23</v>
      </c>
      <c r="C18" s="17">
        <v>606955.65</v>
      </c>
      <c r="D18" s="17">
        <v>575455.65</v>
      </c>
      <c r="E18" s="17">
        <v>518470.33</v>
      </c>
      <c r="F18" s="5">
        <f t="shared" si="6"/>
        <v>0.90097356764157233</v>
      </c>
    </row>
    <row r="19" spans="1:10" s="16" customFormat="1" x14ac:dyDescent="0.25">
      <c r="A19" s="25" t="s">
        <v>61</v>
      </c>
      <c r="B19" s="36" t="s">
        <v>3</v>
      </c>
      <c r="C19" s="17">
        <v>208874.16</v>
      </c>
      <c r="D19" s="17">
        <v>234474.16</v>
      </c>
      <c r="E19" s="17">
        <v>194882.08000000002</v>
      </c>
      <c r="F19" s="5">
        <f t="shared" si="6"/>
        <v>0.8311452315257255</v>
      </c>
      <c r="H19" s="13"/>
      <c r="I19" s="14"/>
      <c r="J19" s="44"/>
    </row>
    <row r="20" spans="1:10" s="16" customFormat="1" x14ac:dyDescent="0.2">
      <c r="A20" s="23" t="s">
        <v>62</v>
      </c>
      <c r="B20" s="34" t="s">
        <v>63</v>
      </c>
      <c r="C20" s="9">
        <f>SUM(C21:C29)</f>
        <v>13027758.910000002</v>
      </c>
      <c r="D20" s="9">
        <f t="shared" ref="D20:E20" si="7">SUM(D21:D29)</f>
        <v>6948661.7499999991</v>
      </c>
      <c r="E20" s="9">
        <f t="shared" si="7"/>
        <v>4346251.4899999993</v>
      </c>
      <c r="F20" s="4">
        <f>IFERROR(E20/D20,0)</f>
        <v>0.62548036533797313</v>
      </c>
      <c r="H20" s="13"/>
      <c r="I20" s="14"/>
      <c r="J20" s="44"/>
    </row>
    <row r="21" spans="1:10" s="16" customFormat="1" x14ac:dyDescent="0.25">
      <c r="A21" s="25" t="s">
        <v>64</v>
      </c>
      <c r="B21" s="36" t="s">
        <v>25</v>
      </c>
      <c r="C21" s="17">
        <v>10695516.360000001</v>
      </c>
      <c r="D21" s="17">
        <v>4614512.1500000004</v>
      </c>
      <c r="E21" s="17">
        <v>3365854.77</v>
      </c>
      <c r="F21" s="5">
        <f t="shared" si="6"/>
        <v>0.72940641623405411</v>
      </c>
      <c r="H21" s="13"/>
      <c r="I21" s="14"/>
      <c r="J21" s="44"/>
    </row>
    <row r="22" spans="1:10" s="16" customFormat="1" x14ac:dyDescent="0.25">
      <c r="A22" s="25" t="s">
        <v>65</v>
      </c>
      <c r="B22" s="36" t="s">
        <v>4</v>
      </c>
      <c r="C22" s="17">
        <v>1514829.56</v>
      </c>
      <c r="D22" s="17">
        <v>1481197.22</v>
      </c>
      <c r="E22" s="17">
        <v>784269.14</v>
      </c>
      <c r="F22" s="5">
        <f t="shared" si="6"/>
        <v>0.52948326489567676</v>
      </c>
      <c r="H22" s="13"/>
      <c r="I22" s="14"/>
      <c r="J22" s="44"/>
    </row>
    <row r="23" spans="1:10" s="16" customFormat="1" x14ac:dyDescent="0.25">
      <c r="A23" s="25" t="s">
        <v>66</v>
      </c>
      <c r="B23" s="36" t="s">
        <v>26</v>
      </c>
      <c r="C23" s="17">
        <v>38300</v>
      </c>
      <c r="D23" s="17">
        <v>11200</v>
      </c>
      <c r="E23" s="17">
        <v>4523.71</v>
      </c>
      <c r="F23" s="5">
        <f t="shared" si="6"/>
        <v>0.40390267857142859</v>
      </c>
      <c r="H23" s="13"/>
      <c r="I23" s="14"/>
      <c r="J23" s="44"/>
    </row>
    <row r="24" spans="1:10" s="16" customFormat="1" ht="26.3" x14ac:dyDescent="0.25">
      <c r="A24" s="25" t="s">
        <v>67</v>
      </c>
      <c r="B24" s="36" t="s">
        <v>68</v>
      </c>
      <c r="C24" s="17">
        <v>291670</v>
      </c>
      <c r="D24" s="17">
        <v>328852.06</v>
      </c>
      <c r="E24" s="17">
        <v>23907.09</v>
      </c>
      <c r="F24" s="5">
        <f t="shared" si="6"/>
        <v>7.2698617122848488E-2</v>
      </c>
      <c r="H24" s="13"/>
      <c r="I24" s="14"/>
      <c r="J24" s="44"/>
    </row>
    <row r="25" spans="1:10" s="16" customFormat="1" x14ac:dyDescent="0.25">
      <c r="A25" s="25" t="s">
        <v>69</v>
      </c>
      <c r="B25" s="36" t="s">
        <v>28</v>
      </c>
      <c r="C25" s="17">
        <v>0</v>
      </c>
      <c r="D25" s="17">
        <v>12300</v>
      </c>
      <c r="E25" s="17">
        <v>6330</v>
      </c>
      <c r="F25" s="5">
        <f t="shared" si="6"/>
        <v>0.51463414634146343</v>
      </c>
      <c r="H25" s="13"/>
      <c r="I25" s="14"/>
      <c r="J25" s="44"/>
    </row>
    <row r="26" spans="1:10" s="16" customFormat="1" ht="26.3" x14ac:dyDescent="0.25">
      <c r="A26" s="25" t="s">
        <v>70</v>
      </c>
      <c r="B26" s="36" t="s">
        <v>71</v>
      </c>
      <c r="C26" s="17">
        <v>191500</v>
      </c>
      <c r="D26" s="17">
        <v>253060</v>
      </c>
      <c r="E26" s="17">
        <v>59772</v>
      </c>
      <c r="F26" s="5">
        <f t="shared" si="6"/>
        <v>0.23619694934007746</v>
      </c>
      <c r="H26" s="13"/>
      <c r="I26" s="14"/>
      <c r="J26" s="44"/>
    </row>
    <row r="27" spans="1:10" s="16" customFormat="1" x14ac:dyDescent="0.25">
      <c r="A27" s="25" t="s">
        <v>72</v>
      </c>
      <c r="B27" s="36" t="s">
        <v>73</v>
      </c>
      <c r="C27" s="17">
        <v>241897.8</v>
      </c>
      <c r="D27" s="17">
        <v>159204.41999999998</v>
      </c>
      <c r="E27" s="17">
        <v>75101.600000000006</v>
      </c>
      <c r="F27" s="5">
        <f t="shared" si="6"/>
        <v>0.47173062154932643</v>
      </c>
      <c r="H27" s="13"/>
      <c r="I27" s="14"/>
      <c r="J27" s="44"/>
    </row>
    <row r="28" spans="1:10" s="16" customFormat="1" x14ac:dyDescent="0.25">
      <c r="A28" s="25" t="s">
        <v>74</v>
      </c>
      <c r="B28" s="36" t="s">
        <v>75</v>
      </c>
      <c r="C28" s="17">
        <v>43345.19</v>
      </c>
      <c r="D28" s="17">
        <v>78608.590000000011</v>
      </c>
      <c r="E28" s="17">
        <v>22483.21</v>
      </c>
      <c r="F28" s="5">
        <f t="shared" si="6"/>
        <v>0.28601467091573574</v>
      </c>
      <c r="H28" s="13"/>
      <c r="I28" s="14"/>
      <c r="J28" s="44"/>
    </row>
    <row r="29" spans="1:10" s="16" customFormat="1" x14ac:dyDescent="0.25">
      <c r="A29" s="25" t="s">
        <v>76</v>
      </c>
      <c r="B29" s="36" t="s">
        <v>32</v>
      </c>
      <c r="C29" s="17">
        <v>10700</v>
      </c>
      <c r="D29" s="17">
        <v>9727.3100000000013</v>
      </c>
      <c r="E29" s="17">
        <v>4009.97</v>
      </c>
      <c r="F29" s="5">
        <f t="shared" si="6"/>
        <v>0.41223832693725182</v>
      </c>
      <c r="H29" s="13"/>
      <c r="I29" s="14"/>
      <c r="J29" s="44"/>
    </row>
    <row r="30" spans="1:10" s="16" customFormat="1" x14ac:dyDescent="0.2">
      <c r="A30" s="23" t="s">
        <v>77</v>
      </c>
      <c r="B30" s="34" t="s">
        <v>78</v>
      </c>
      <c r="C30" s="9">
        <f>SUM(C31:C32)</f>
        <v>35214.300000000003</v>
      </c>
      <c r="D30" s="9">
        <f t="shared" ref="D30:E30" si="8">SUM(D31:D32)</f>
        <v>277415.78999999998</v>
      </c>
      <c r="E30" s="9">
        <f t="shared" si="8"/>
        <v>93451.41</v>
      </c>
      <c r="F30" s="4">
        <f>IFERROR(E30/D30,0)</f>
        <v>0.33686406242413242</v>
      </c>
      <c r="H30" s="13"/>
      <c r="I30" s="14"/>
      <c r="J30" s="44"/>
    </row>
    <row r="31" spans="1:10" s="16" customFormat="1" x14ac:dyDescent="0.25">
      <c r="A31" s="25" t="s">
        <v>79</v>
      </c>
      <c r="B31" s="36" t="s">
        <v>36</v>
      </c>
      <c r="C31" s="17">
        <v>1614.3</v>
      </c>
      <c r="D31" s="17">
        <v>241515.78999999998</v>
      </c>
      <c r="E31" s="17">
        <v>83779.53</v>
      </c>
      <c r="F31" s="5">
        <f t="shared" si="6"/>
        <v>0.3468904869532547</v>
      </c>
      <c r="H31" s="13"/>
      <c r="I31" s="14"/>
      <c r="J31" s="44"/>
    </row>
    <row r="32" spans="1:10" s="16" customFormat="1" x14ac:dyDescent="0.25">
      <c r="A32" s="25" t="s">
        <v>80</v>
      </c>
      <c r="B32" s="36" t="s">
        <v>81</v>
      </c>
      <c r="C32" s="17">
        <v>33600</v>
      </c>
      <c r="D32" s="17">
        <v>35900</v>
      </c>
      <c r="E32" s="17">
        <v>9671.8799999999992</v>
      </c>
      <c r="F32" s="5">
        <f t="shared" si="6"/>
        <v>0.26941169916434538</v>
      </c>
      <c r="H32" s="13"/>
      <c r="I32" s="14"/>
      <c r="J32" s="44"/>
    </row>
    <row r="33" spans="1:10" s="16" customFormat="1" x14ac:dyDescent="0.2">
      <c r="A33" s="23" t="s">
        <v>82</v>
      </c>
      <c r="B33" s="34" t="s">
        <v>83</v>
      </c>
      <c r="C33" s="9">
        <f>SUM(C34)</f>
        <v>3763.63</v>
      </c>
      <c r="D33" s="9">
        <f t="shared" ref="D33:E33" si="9">SUM(D34)</f>
        <v>3763.63</v>
      </c>
      <c r="E33" s="9">
        <f t="shared" si="9"/>
        <v>0</v>
      </c>
      <c r="F33" s="4">
        <f>IFERROR(E33/D33,0)</f>
        <v>0</v>
      </c>
      <c r="H33" s="13"/>
      <c r="I33" s="14"/>
      <c r="J33" s="44"/>
    </row>
    <row r="34" spans="1:10" s="16" customFormat="1" ht="26.3" x14ac:dyDescent="0.25">
      <c r="A34" s="25" t="s">
        <v>84</v>
      </c>
      <c r="B34" s="36" t="s">
        <v>85</v>
      </c>
      <c r="C34" s="17">
        <v>3763.63</v>
      </c>
      <c r="D34" s="17">
        <v>3763.63</v>
      </c>
      <c r="E34" s="17">
        <v>0</v>
      </c>
      <c r="F34" s="5">
        <f t="shared" si="6"/>
        <v>0</v>
      </c>
      <c r="H34" s="13"/>
      <c r="I34" s="14"/>
      <c r="J34" s="44"/>
    </row>
    <row r="35" spans="1:10" s="16" customFormat="1" x14ac:dyDescent="0.2">
      <c r="A35" s="21"/>
      <c r="B35" s="1" t="s">
        <v>17</v>
      </c>
      <c r="C35" s="7"/>
      <c r="D35" s="7"/>
      <c r="E35" s="11">
        <f>E6-E13</f>
        <v>14450974.41</v>
      </c>
      <c r="F35" s="2"/>
      <c r="H35" s="13"/>
      <c r="I35" s="14"/>
      <c r="J35" s="44"/>
    </row>
    <row r="36" spans="1:10" s="15" customFormat="1" x14ac:dyDescent="0.2">
      <c r="A36" s="22">
        <v>2</v>
      </c>
      <c r="B36" s="33" t="s">
        <v>18</v>
      </c>
      <c r="C36" s="8">
        <f>C37</f>
        <v>74636086.340000004</v>
      </c>
      <c r="D36" s="8">
        <f t="shared" ref="D36:E36" si="10">D37</f>
        <v>36033315.969999999</v>
      </c>
      <c r="E36" s="8">
        <f t="shared" si="10"/>
        <v>24165590.66</v>
      </c>
      <c r="F36" s="3">
        <f t="shared" ref="F36:F56" si="11">IFERROR(E36/D36,0)</f>
        <v>0.67064576238610329</v>
      </c>
      <c r="H36" s="13"/>
      <c r="I36" s="14"/>
      <c r="J36" s="44"/>
    </row>
    <row r="37" spans="1:10" s="16" customFormat="1" ht="26.3" x14ac:dyDescent="0.2">
      <c r="A37" s="23">
        <v>28</v>
      </c>
      <c r="B37" s="34" t="s">
        <v>19</v>
      </c>
      <c r="C37" s="9">
        <f>SUM(C38:C38)</f>
        <v>74636086.340000004</v>
      </c>
      <c r="D37" s="9">
        <f>SUM(D38:D38)</f>
        <v>36033315.969999999</v>
      </c>
      <c r="E37" s="9">
        <f>SUM(E38:E38)</f>
        <v>24165590.66</v>
      </c>
      <c r="F37" s="4">
        <f t="shared" si="11"/>
        <v>0.67064576238610329</v>
      </c>
      <c r="H37" s="13"/>
      <c r="I37" s="14"/>
      <c r="J37" s="44"/>
    </row>
    <row r="38" spans="1:10" x14ac:dyDescent="0.2">
      <c r="A38" s="24">
        <v>2801</v>
      </c>
      <c r="B38" s="35" t="s">
        <v>20</v>
      </c>
      <c r="C38" s="10">
        <v>74636086.340000004</v>
      </c>
      <c r="D38" s="10">
        <v>36033315.969999999</v>
      </c>
      <c r="E38" s="10">
        <v>24165590.66</v>
      </c>
      <c r="F38" s="5">
        <f t="shared" si="11"/>
        <v>0.67064576238610329</v>
      </c>
    </row>
    <row r="39" spans="1:10" s="15" customFormat="1" x14ac:dyDescent="0.2">
      <c r="A39" s="22">
        <v>7</v>
      </c>
      <c r="B39" s="33" t="s">
        <v>21</v>
      </c>
      <c r="C39" s="8">
        <f>+C40+C46+C48+C51</f>
        <v>75646918.460000008</v>
      </c>
      <c r="D39" s="8">
        <f>+D40+D46+D48+D51</f>
        <v>43347501.539999999</v>
      </c>
      <c r="E39" s="8">
        <f>+E40+E46+E48+E51</f>
        <v>31038797.030000005</v>
      </c>
      <c r="F39" s="3">
        <f t="shared" si="11"/>
        <v>0.71604581411360402</v>
      </c>
      <c r="H39" s="13"/>
      <c r="I39" s="14"/>
      <c r="J39" s="44"/>
    </row>
    <row r="40" spans="1:10" s="16" customFormat="1" x14ac:dyDescent="0.2">
      <c r="A40" s="23">
        <v>73</v>
      </c>
      <c r="B40" s="34" t="s">
        <v>24</v>
      </c>
      <c r="C40" s="9">
        <f>SUM(C41:C45)</f>
        <v>75642418.460000008</v>
      </c>
      <c r="D40" s="9">
        <f t="shared" ref="D40:E40" si="12">SUM(D41:D45)</f>
        <v>40249507.909999996</v>
      </c>
      <c r="E40" s="9">
        <f t="shared" si="12"/>
        <v>28799510.260000002</v>
      </c>
      <c r="F40" s="4">
        <f t="shared" si="11"/>
        <v>0.71552453074450528</v>
      </c>
      <c r="H40" s="13"/>
      <c r="I40" s="14"/>
      <c r="J40" s="44"/>
    </row>
    <row r="41" spans="1:10" x14ac:dyDescent="0.25">
      <c r="A41" s="24">
        <v>7302</v>
      </c>
      <c r="B41" s="35" t="s">
        <v>4</v>
      </c>
      <c r="C41" s="17">
        <v>0</v>
      </c>
      <c r="D41" s="17">
        <v>75524.92</v>
      </c>
      <c r="E41" s="17">
        <v>23013.279999999999</v>
      </c>
      <c r="F41" s="5">
        <f t="shared" si="11"/>
        <v>0.30471108079293563</v>
      </c>
    </row>
    <row r="42" spans="1:10" x14ac:dyDescent="0.25">
      <c r="A42" s="24">
        <v>7304</v>
      </c>
      <c r="B42" s="35" t="s">
        <v>27</v>
      </c>
      <c r="C42" s="17">
        <v>24843528.030000001</v>
      </c>
      <c r="D42" s="17">
        <v>542521.84</v>
      </c>
      <c r="E42" s="17">
        <v>303597.59000000003</v>
      </c>
      <c r="F42" s="5">
        <f t="shared" si="11"/>
        <v>0.55960436542057002</v>
      </c>
    </row>
    <row r="43" spans="1:10" ht="26.3" x14ac:dyDescent="0.25">
      <c r="A43" s="24">
        <v>7306</v>
      </c>
      <c r="B43" s="35" t="s">
        <v>29</v>
      </c>
      <c r="C43" s="17">
        <v>50798890.43</v>
      </c>
      <c r="D43" s="17">
        <v>39218860.089999996</v>
      </c>
      <c r="E43" s="17">
        <v>28472024</v>
      </c>
      <c r="F43" s="5">
        <f t="shared" si="11"/>
        <v>0.72597785694591821</v>
      </c>
    </row>
    <row r="44" spans="1:10" x14ac:dyDescent="0.25">
      <c r="A44" s="24">
        <v>7307</v>
      </c>
      <c r="B44" s="35" t="s">
        <v>30</v>
      </c>
      <c r="C44" s="17">
        <v>0</v>
      </c>
      <c r="D44" s="17">
        <v>5375.39</v>
      </c>
      <c r="E44" s="17">
        <v>875.39</v>
      </c>
      <c r="F44" s="5">
        <f t="shared" si="11"/>
        <v>0.16285143961647433</v>
      </c>
    </row>
    <row r="45" spans="1:10" x14ac:dyDescent="0.25">
      <c r="A45" s="24">
        <v>7308</v>
      </c>
      <c r="B45" s="35" t="s">
        <v>31</v>
      </c>
      <c r="C45" s="17">
        <v>0</v>
      </c>
      <c r="D45" s="17">
        <v>407225.67</v>
      </c>
      <c r="E45" s="17">
        <v>0</v>
      </c>
      <c r="F45" s="5">
        <f t="shared" si="11"/>
        <v>0</v>
      </c>
    </row>
    <row r="46" spans="1:10" s="16" customFormat="1" x14ac:dyDescent="0.2">
      <c r="A46" s="23">
        <v>75</v>
      </c>
      <c r="B46" s="34" t="s">
        <v>33</v>
      </c>
      <c r="C46" s="9">
        <f>SUM(C47)</f>
        <v>0</v>
      </c>
      <c r="D46" s="9">
        <f t="shared" ref="D46:E46" si="13">SUM(D47)</f>
        <v>1430837</v>
      </c>
      <c r="E46" s="9">
        <f t="shared" si="13"/>
        <v>736387.1</v>
      </c>
      <c r="F46" s="4">
        <f t="shared" si="11"/>
        <v>0.51465477898600609</v>
      </c>
      <c r="H46" s="13"/>
      <c r="I46" s="14"/>
      <c r="J46" s="44"/>
    </row>
    <row r="47" spans="1:10" x14ac:dyDescent="0.2">
      <c r="A47" s="24">
        <v>7501</v>
      </c>
      <c r="B47" s="35" t="s">
        <v>34</v>
      </c>
      <c r="C47" s="10">
        <v>0</v>
      </c>
      <c r="D47" s="10">
        <v>1430837</v>
      </c>
      <c r="E47" s="10">
        <v>736387.1</v>
      </c>
      <c r="F47" s="5">
        <f t="shared" si="11"/>
        <v>0.51465477898600609</v>
      </c>
    </row>
    <row r="48" spans="1:10" s="16" customFormat="1" x14ac:dyDescent="0.2">
      <c r="A48" s="23">
        <v>77</v>
      </c>
      <c r="B48" s="34" t="s">
        <v>35</v>
      </c>
      <c r="C48" s="9">
        <f>SUM(C49:C50)</f>
        <v>4500</v>
      </c>
      <c r="D48" s="9">
        <f>SUM(D49:D50)</f>
        <v>167156.63</v>
      </c>
      <c r="E48" s="9">
        <f>SUM(E49:E50)</f>
        <v>2899.67</v>
      </c>
      <c r="F48" s="4">
        <f t="shared" si="11"/>
        <v>1.7347023567058036E-2</v>
      </c>
      <c r="H48" s="13"/>
      <c r="I48" s="14"/>
      <c r="J48" s="44"/>
    </row>
    <row r="49" spans="1:10" x14ac:dyDescent="0.2">
      <c r="A49" s="24">
        <v>7701</v>
      </c>
      <c r="B49" s="35" t="s">
        <v>36</v>
      </c>
      <c r="C49" s="10">
        <v>2500</v>
      </c>
      <c r="D49" s="10">
        <v>0</v>
      </c>
      <c r="E49" s="10">
        <v>0</v>
      </c>
      <c r="F49" s="5">
        <f>IFERROR(E49/D49,0)</f>
        <v>0</v>
      </c>
    </row>
    <row r="50" spans="1:10" x14ac:dyDescent="0.2">
      <c r="A50" s="24">
        <v>7702</v>
      </c>
      <c r="B50" s="35" t="s">
        <v>37</v>
      </c>
      <c r="C50" s="10">
        <v>2000</v>
      </c>
      <c r="D50" s="10">
        <v>167156.63</v>
      </c>
      <c r="E50" s="10">
        <v>2899.67</v>
      </c>
      <c r="F50" s="5">
        <f t="shared" si="11"/>
        <v>1.7347023567058036E-2</v>
      </c>
    </row>
    <row r="51" spans="1:10" s="16" customFormat="1" x14ac:dyDescent="0.2">
      <c r="A51" s="23">
        <v>78</v>
      </c>
      <c r="B51" s="34" t="s">
        <v>51</v>
      </c>
      <c r="C51" s="9">
        <f>SUM(C52:C52)</f>
        <v>0</v>
      </c>
      <c r="D51" s="9">
        <f>SUM(D52:D52)</f>
        <v>1500000</v>
      </c>
      <c r="E51" s="9">
        <f>SUM(E52:E52)</f>
        <v>1500000</v>
      </c>
      <c r="F51" s="4">
        <f t="shared" si="11"/>
        <v>1</v>
      </c>
      <c r="H51" s="13"/>
      <c r="I51" s="14"/>
      <c r="J51" s="44"/>
    </row>
    <row r="52" spans="1:10" ht="26.3" x14ac:dyDescent="0.2">
      <c r="A52" s="24">
        <v>7801</v>
      </c>
      <c r="B52" s="35" t="s">
        <v>52</v>
      </c>
      <c r="C52" s="10">
        <v>0</v>
      </c>
      <c r="D52" s="10">
        <v>1500000</v>
      </c>
      <c r="E52" s="10">
        <v>1500000</v>
      </c>
      <c r="F52" s="5">
        <f t="shared" si="11"/>
        <v>1</v>
      </c>
    </row>
    <row r="53" spans="1:10" s="15" customFormat="1" x14ac:dyDescent="0.2">
      <c r="A53" s="22">
        <v>8</v>
      </c>
      <c r="B53" s="33" t="s">
        <v>38</v>
      </c>
      <c r="C53" s="8">
        <f>C54</f>
        <v>580067.99</v>
      </c>
      <c r="D53" s="8">
        <f t="shared" ref="D53:E53" si="14">D54</f>
        <v>426709.89</v>
      </c>
      <c r="E53" s="8">
        <f t="shared" si="14"/>
        <v>58288.7</v>
      </c>
      <c r="F53" s="3">
        <f t="shared" si="11"/>
        <v>0.13660030237405557</v>
      </c>
      <c r="H53" s="13"/>
      <c r="I53" s="14"/>
      <c r="J53" s="44"/>
    </row>
    <row r="54" spans="1:10" s="16" customFormat="1" x14ac:dyDescent="0.2">
      <c r="A54" s="23">
        <v>84</v>
      </c>
      <c r="B54" s="34" t="s">
        <v>39</v>
      </c>
      <c r="C54" s="9">
        <f>SUM(C55:C56)</f>
        <v>580067.99</v>
      </c>
      <c r="D54" s="9">
        <f t="shared" ref="D54:E54" si="15">SUM(D55:D56)</f>
        <v>426709.89</v>
      </c>
      <c r="E54" s="9">
        <f t="shared" si="15"/>
        <v>58288.7</v>
      </c>
      <c r="F54" s="4">
        <f t="shared" si="11"/>
        <v>0.13660030237405557</v>
      </c>
      <c r="H54" s="13"/>
      <c r="I54" s="14"/>
      <c r="J54" s="44"/>
    </row>
    <row r="55" spans="1:10" x14ac:dyDescent="0.2">
      <c r="A55" s="24">
        <v>8401</v>
      </c>
      <c r="B55" s="35" t="s">
        <v>40</v>
      </c>
      <c r="C55" s="10">
        <v>291139</v>
      </c>
      <c r="D55" s="10">
        <v>276839.45</v>
      </c>
      <c r="E55" s="10">
        <v>58288.7</v>
      </c>
      <c r="F55" s="5">
        <f t="shared" si="11"/>
        <v>0.21055055556568977</v>
      </c>
    </row>
    <row r="56" spans="1:10" x14ac:dyDescent="0.2">
      <c r="A56" s="24">
        <v>8403</v>
      </c>
      <c r="B56" s="35" t="s">
        <v>41</v>
      </c>
      <c r="C56" s="10">
        <v>288928.99</v>
      </c>
      <c r="D56" s="10">
        <v>149870.44</v>
      </c>
      <c r="E56" s="10">
        <v>0</v>
      </c>
      <c r="F56" s="5">
        <f t="shared" si="11"/>
        <v>0</v>
      </c>
    </row>
    <row r="57" spans="1:10" s="16" customFormat="1" x14ac:dyDescent="0.2">
      <c r="A57" s="26"/>
      <c r="B57" s="37" t="s">
        <v>42</v>
      </c>
      <c r="C57" s="32"/>
      <c r="D57" s="32"/>
      <c r="E57" s="11">
        <f>E36-E39-E53</f>
        <v>-6931495.070000005</v>
      </c>
      <c r="F57" s="6"/>
      <c r="H57" s="13"/>
      <c r="I57" s="14"/>
      <c r="J57" s="44"/>
    </row>
    <row r="58" spans="1:10" s="15" customFormat="1" x14ac:dyDescent="0.2">
      <c r="A58" s="22">
        <v>3</v>
      </c>
      <c r="B58" s="33" t="s">
        <v>43</v>
      </c>
      <c r="C58" s="8">
        <f>C59+C61</f>
        <v>1420852.8</v>
      </c>
      <c r="D58" s="8">
        <f t="shared" ref="D58:E58" si="16">D59+D61</f>
        <v>1420852.8</v>
      </c>
      <c r="E58" s="8">
        <f t="shared" si="16"/>
        <v>216261.26</v>
      </c>
      <c r="F58" s="3">
        <f t="shared" ref="F58:F63" si="17">IFERROR(E58/D58,0)</f>
        <v>0.1522052530705503</v>
      </c>
      <c r="H58" s="13"/>
      <c r="I58" s="14"/>
      <c r="J58" s="44"/>
    </row>
    <row r="59" spans="1:10" s="16" customFormat="1" x14ac:dyDescent="0.2">
      <c r="A59" s="23">
        <v>37</v>
      </c>
      <c r="B59" s="34" t="s">
        <v>44</v>
      </c>
      <c r="C59" s="9">
        <f>C60</f>
        <v>1409572.8</v>
      </c>
      <c r="D59" s="9">
        <f t="shared" ref="D59:E59" si="18">D60</f>
        <v>1193311.54</v>
      </c>
      <c r="E59" s="9">
        <f t="shared" si="18"/>
        <v>0</v>
      </c>
      <c r="F59" s="4">
        <f t="shared" si="17"/>
        <v>0</v>
      </c>
      <c r="H59" s="13"/>
      <c r="I59" s="14"/>
      <c r="J59" s="44"/>
    </row>
    <row r="60" spans="1:10" x14ac:dyDescent="0.25">
      <c r="A60" s="24">
        <v>3701</v>
      </c>
      <c r="B60" s="35" t="s">
        <v>45</v>
      </c>
      <c r="C60" s="18">
        <v>1409572.8</v>
      </c>
      <c r="D60" s="18">
        <v>1193311.54</v>
      </c>
      <c r="E60" s="18">
        <v>0</v>
      </c>
      <c r="F60" s="5">
        <f t="shared" si="17"/>
        <v>0</v>
      </c>
    </row>
    <row r="61" spans="1:10" s="16" customFormat="1" x14ac:dyDescent="0.2">
      <c r="A61" s="23">
        <v>38</v>
      </c>
      <c r="B61" s="34" t="s">
        <v>46</v>
      </c>
      <c r="C61" s="9">
        <f>C62</f>
        <v>11280</v>
      </c>
      <c r="D61" s="9">
        <f t="shared" ref="D61:E61" si="19">D62</f>
        <v>227541.26</v>
      </c>
      <c r="E61" s="9">
        <f t="shared" si="19"/>
        <v>216261.26</v>
      </c>
      <c r="F61" s="4">
        <f t="shared" si="17"/>
        <v>0.95042657318501267</v>
      </c>
      <c r="H61" s="13"/>
      <c r="I61" s="14"/>
      <c r="J61" s="44"/>
    </row>
    <row r="62" spans="1:10" x14ac:dyDescent="0.25">
      <c r="A62" s="24">
        <v>3801</v>
      </c>
      <c r="B62" s="35" t="s">
        <v>46</v>
      </c>
      <c r="C62" s="19">
        <v>11280</v>
      </c>
      <c r="D62" s="19">
        <v>227541.26</v>
      </c>
      <c r="E62" s="19">
        <v>216261.26</v>
      </c>
      <c r="F62" s="5">
        <f t="shared" si="17"/>
        <v>0.95042657318501267</v>
      </c>
    </row>
    <row r="63" spans="1:10" s="15" customFormat="1" x14ac:dyDescent="0.2">
      <c r="A63" s="22">
        <v>9</v>
      </c>
      <c r="B63" s="33" t="s">
        <v>47</v>
      </c>
      <c r="C63" s="8">
        <v>0</v>
      </c>
      <c r="D63" s="8">
        <v>0</v>
      </c>
      <c r="E63" s="8">
        <v>0</v>
      </c>
      <c r="F63" s="3">
        <f t="shared" si="17"/>
        <v>0</v>
      </c>
      <c r="H63" s="13"/>
      <c r="I63" s="14"/>
      <c r="J63" s="44"/>
    </row>
    <row r="64" spans="1:10" s="16" customFormat="1" x14ac:dyDescent="0.2">
      <c r="A64" s="26"/>
      <c r="B64" s="37" t="s">
        <v>48</v>
      </c>
      <c r="C64" s="32"/>
      <c r="D64" s="32"/>
      <c r="E64" s="11">
        <f>E58-E63</f>
        <v>216261.26</v>
      </c>
      <c r="F64" s="6"/>
      <c r="H64" s="13"/>
      <c r="I64" s="14"/>
      <c r="J64" s="44"/>
    </row>
    <row r="65" spans="1:10" s="16" customFormat="1" ht="26.3" x14ac:dyDescent="0.2">
      <c r="A65" s="27"/>
      <c r="B65" s="38" t="s">
        <v>49</v>
      </c>
      <c r="C65" s="28"/>
      <c r="D65" s="28" t="s">
        <v>50</v>
      </c>
      <c r="E65" s="28">
        <f>E64+E57+E35</f>
        <v>7735740.599999995</v>
      </c>
      <c r="F65" s="29"/>
      <c r="H65" s="13"/>
      <c r="I65" s="14"/>
      <c r="J65" s="44"/>
    </row>
  </sheetData>
  <mergeCells count="3">
    <mergeCell ref="A1:F1"/>
    <mergeCell ref="A2:F2"/>
    <mergeCell ref="A3:F3"/>
  </mergeCells>
  <printOptions horizontalCentered="1" verticalCentered="1"/>
  <pageMargins left="0.39370078740157483" right="0.39370078740157483" top="0.39370078740157483" bottom="0.19685039370078741" header="0.39370078740157483" footer="0.19685039370078741"/>
  <pageSetup paperSize="9" scale="65" orientation="portrait" r:id="rId1"/>
  <headerFooter>
    <oddHeader>&amp;R&amp;G</oddHeader>
  </headerFooter>
  <ignoredErrors>
    <ignoredError sqref="A14:A34" numberStoredAsText="1"/>
  </ignoredErrors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86A710-5D27-4142-9577-8788BCAD2127}">
  <dimension ref="D12:I15"/>
  <sheetViews>
    <sheetView topLeftCell="A7" workbookViewId="0">
      <selection activeCell="E6" sqref="E6"/>
    </sheetView>
  </sheetViews>
  <sheetFormatPr baseColWidth="10" defaultRowHeight="12.55" x14ac:dyDescent="0.2"/>
  <cols>
    <col min="4" max="4" width="29.5546875" style="43" customWidth="1"/>
    <col min="5" max="5" width="21.77734375" style="43" customWidth="1"/>
  </cols>
  <sheetData>
    <row r="12" spans="4:9" ht="13.15" x14ac:dyDescent="0.25">
      <c r="D12" s="41" t="s">
        <v>96</v>
      </c>
      <c r="E12" s="41" t="s">
        <v>97</v>
      </c>
      <c r="F12" s="40">
        <v>45352</v>
      </c>
      <c r="G12" s="40">
        <v>45444</v>
      </c>
      <c r="H12" s="40">
        <v>45536</v>
      </c>
      <c r="I12" s="40">
        <v>45627</v>
      </c>
    </row>
    <row r="13" spans="4:9" ht="60.75" customHeight="1" x14ac:dyDescent="0.2">
      <c r="D13" s="42" t="s">
        <v>90</v>
      </c>
      <c r="E13" s="42" t="s">
        <v>91</v>
      </c>
      <c r="F13" s="39"/>
      <c r="G13" s="39"/>
      <c r="H13" s="39"/>
      <c r="I13" s="39"/>
    </row>
    <row r="14" spans="4:9" ht="46.5" customHeight="1" x14ac:dyDescent="0.2">
      <c r="D14" s="42" t="s">
        <v>92</v>
      </c>
      <c r="E14" s="42" t="s">
        <v>93</v>
      </c>
      <c r="F14" s="39"/>
      <c r="G14" s="39"/>
      <c r="H14" s="39"/>
      <c r="I14" s="39"/>
    </row>
    <row r="15" spans="4:9" ht="36.799999999999997" customHeight="1" x14ac:dyDescent="0.2">
      <c r="D15" s="42" t="s">
        <v>94</v>
      </c>
      <c r="E15" s="42" t="s">
        <v>95</v>
      </c>
      <c r="F15" s="39"/>
      <c r="G15" s="39"/>
      <c r="H15" s="39"/>
      <c r="I15" s="3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EJP</vt:lpstr>
      <vt:lpstr>Hoja1</vt:lpstr>
      <vt:lpstr>EJP!Área_de_impresión</vt:lpstr>
      <vt:lpstr>EJP!Títulos_a_imprimir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2022-06-17T18:52:33Z</dcterms:created>
  <dcterms:modified xsi:type="dcterms:W3CDTF">2025-02-25T16:17:21Z</dcterms:modified>
</cp:coreProperties>
</file>